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700" windowHeight="6540" activeTab="4"/>
  </bookViews>
  <sheets>
    <sheet name="на 1 янв." sheetId="1" r:id="rId1"/>
    <sheet name="Лист2" sheetId="2" r:id="rId2"/>
    <sheet name="Лист1" sheetId="3" r:id="rId3"/>
    <sheet name="на 1 июля" sheetId="4" r:id="rId4"/>
    <sheet name="на 01.10.2011" sheetId="5" r:id="rId5"/>
  </sheets>
  <definedNames/>
  <calcPr fullCalcOnLoad="1"/>
</workbook>
</file>

<file path=xl/sharedStrings.xml><?xml version="1.0" encoding="utf-8"?>
<sst xmlns="http://schemas.openxmlformats.org/spreadsheetml/2006/main" count="157" uniqueCount="91">
  <si>
    <t>Общегосударственные вопросы</t>
  </si>
  <si>
    <t>0100</t>
  </si>
  <si>
    <t>0102</t>
  </si>
  <si>
    <t>0103</t>
  </si>
  <si>
    <t>0104</t>
  </si>
  <si>
    <t>функцион.местн.админстр.</t>
  </si>
  <si>
    <t>0500</t>
  </si>
  <si>
    <t>Жилищно-коммунальное хозяйство</t>
  </si>
  <si>
    <t>0501</t>
  </si>
  <si>
    <t>Жилищное хозяйство</t>
  </si>
  <si>
    <t>0502</t>
  </si>
  <si>
    <t>0504</t>
  </si>
  <si>
    <t>Другие вопросы в области ЖКХ</t>
  </si>
  <si>
    <t>0800</t>
  </si>
  <si>
    <t>Культура,кино.,сред.массов.информ.</t>
  </si>
  <si>
    <t>0801</t>
  </si>
  <si>
    <t>Культура</t>
  </si>
  <si>
    <t>0804</t>
  </si>
  <si>
    <t>Периодичская печать и издательства</t>
  </si>
  <si>
    <t>0900</t>
  </si>
  <si>
    <t>0901</t>
  </si>
  <si>
    <t>0902</t>
  </si>
  <si>
    <t>Спорт и физическая культура</t>
  </si>
  <si>
    <t>9800</t>
  </si>
  <si>
    <t>ВСЕГО РАСХОДОВ</t>
  </si>
  <si>
    <t>7900</t>
  </si>
  <si>
    <t>функц.высш.долж.лица мест.самоуп.</t>
  </si>
  <si>
    <t>функц.закон.(предст.)орг.мест.самоуп.</t>
  </si>
  <si>
    <t>0106</t>
  </si>
  <si>
    <t>обеспеч. деят фин орг</t>
  </si>
  <si>
    <t>1100</t>
  </si>
  <si>
    <t>Межбюджетные трансферты</t>
  </si>
  <si>
    <t>1101</t>
  </si>
  <si>
    <t>Финансовая помощь бюдж др ур</t>
  </si>
  <si>
    <t>1102</t>
  </si>
  <si>
    <t>Фонд компенсаций</t>
  </si>
  <si>
    <t>ВСЕГО   (  тыс.  рублей)</t>
  </si>
  <si>
    <t>ПЛАН НА 2006  ГОД</t>
  </si>
  <si>
    <t xml:space="preserve"> </t>
  </si>
  <si>
    <t>дефицит, профицит бюджета</t>
  </si>
  <si>
    <t>в том числе</t>
  </si>
  <si>
    <t>ФАКТ   ИСПОЛ ЗА ОТЧЕТНЫЙ  ПЕРИОД</t>
  </si>
  <si>
    <t>ПЛАН  НА ОТЧЕТ  ПЕРИОД</t>
  </si>
  <si>
    <t>Здравоохранение и спорт</t>
  </si>
  <si>
    <t xml:space="preserve">Здравоохранение </t>
  </si>
  <si>
    <t>% ИСПОЛНЕНИЯ К ПЛАНУ ГОДА (6 / 4 * 100)</t>
  </si>
  <si>
    <t>Наименование показателя</t>
  </si>
  <si>
    <t xml:space="preserve">                 об исполнении расходной части  бюджета МО "Городское поселение Звенигово"</t>
  </si>
  <si>
    <t>Коммунальное хозяйство</t>
  </si>
  <si>
    <t>Сведения</t>
  </si>
  <si>
    <t>Глава адмиинистрации МО "Городское поселение Звенигово"</t>
  </si>
  <si>
    <t>Исп. Коршунова Е.В.</t>
  </si>
  <si>
    <t>по состоянию на 1 января   2007 года</t>
  </si>
  <si>
    <t>В.М. Мельников</t>
  </si>
  <si>
    <t>Исп.</t>
  </si>
  <si>
    <t>Коршунова Е.В.</t>
  </si>
  <si>
    <t>ПЛАН  НА 2007 год</t>
  </si>
  <si>
    <t>0115</t>
  </si>
  <si>
    <t>другие общегосудар. вопросы</t>
  </si>
  <si>
    <t>0503</t>
  </si>
  <si>
    <t xml:space="preserve">% ИСПОЛНЕНИЯ К ПЛАНУ ГОДА </t>
  </si>
  <si>
    <t>(-)дефицит,(+) профицит бюджета</t>
  </si>
  <si>
    <t>0113</t>
  </si>
  <si>
    <t>0300</t>
  </si>
  <si>
    <t>Национальная безопасность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</si>
  <si>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</si>
  <si>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</si>
  <si>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</si>
  <si>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Культура и кинематография</t>
  </si>
  <si>
    <t>Дворцы и дома культуры, другие учреждения культуры</t>
  </si>
  <si>
    <t>1000</t>
  </si>
  <si>
    <t>Социальная политика</t>
  </si>
  <si>
    <t>1001</t>
  </si>
  <si>
    <t>Выплата доплат к пенсиям муниципальным служащим</t>
  </si>
  <si>
    <t>Физическая культура и спорт</t>
  </si>
  <si>
    <t>Обеспечение деятельности подведомственных учреждений</t>
  </si>
  <si>
    <t>1301</t>
  </si>
  <si>
    <t>Обслуживание государственного внутреннего и муниципального долга</t>
  </si>
  <si>
    <t>Другие общегосударственные вопросы</t>
  </si>
  <si>
    <t>ФАКТ   ИСПОЛ ЗА ОТЧЕТНЫЙ  ПЕРИОД тыс. руб.</t>
  </si>
  <si>
    <t>Функционирование местной администрации</t>
  </si>
  <si>
    <t>%         ИСПОЛ. К ПЛАНУ           отчетного периода</t>
  </si>
  <si>
    <t>план 1 полуг. 2012г. тыс. руб.</t>
  </si>
  <si>
    <t>ПЛАН  на 2012 год тыс. руб.</t>
  </si>
  <si>
    <t>0400</t>
  </si>
  <si>
    <t>0409</t>
  </si>
  <si>
    <t>Национальная экономика</t>
  </si>
  <si>
    <t>Дророжное хозяйство (дорожные фонды)</t>
  </si>
  <si>
    <t>0412</t>
  </si>
  <si>
    <t>Другие вопросы в области национальной экономики</t>
  </si>
  <si>
    <t>за 9 месяцев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</si>
</sst>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000000"/>
    <numFmt numFmtId="170" formatCode="0.000000"/>
    <numFmt numFmtId="171" formatCode="0.00000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9" fontId="5" fillId="0" borderId="19" xfId="57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9" fontId="4" fillId="0" borderId="21" xfId="57" applyFont="1" applyBorder="1" applyAlignment="1">
      <alignment/>
    </xf>
    <xf numFmtId="49" fontId="5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9" fontId="4" fillId="0" borderId="24" xfId="57" applyFont="1" applyBorder="1" applyAlignment="1">
      <alignment/>
    </xf>
    <xf numFmtId="9" fontId="5" fillId="0" borderId="21" xfId="57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9" fontId="5" fillId="0" borderId="11" xfId="57" applyFont="1" applyBorder="1" applyAlignment="1">
      <alignment/>
    </xf>
    <xf numFmtId="9" fontId="5" fillId="0" borderId="28" xfId="57" applyFont="1" applyBorder="1" applyAlignment="1">
      <alignment/>
    </xf>
    <xf numFmtId="9" fontId="5" fillId="0" borderId="21" xfId="57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9" fontId="4" fillId="0" borderId="30" xfId="57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4" fillId="0" borderId="37" xfId="0" applyFont="1" applyBorder="1" applyAlignment="1">
      <alignment/>
    </xf>
    <xf numFmtId="166" fontId="4" fillId="0" borderId="36" xfId="0" applyNumberFormat="1" applyFont="1" applyBorder="1" applyAlignment="1">
      <alignment/>
    </xf>
    <xf numFmtId="166" fontId="4" fillId="0" borderId="36" xfId="0" applyNumberFormat="1" applyFont="1" applyBorder="1" applyAlignment="1">
      <alignment wrapText="1"/>
    </xf>
    <xf numFmtId="166" fontId="5" fillId="0" borderId="35" xfId="0" applyNumberFormat="1" applyFont="1" applyBorder="1" applyAlignment="1">
      <alignment/>
    </xf>
    <xf numFmtId="166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wrapText="1"/>
    </xf>
    <xf numFmtId="0" fontId="5" fillId="0" borderId="35" xfId="0" applyFont="1" applyBorder="1" applyAlignment="1">
      <alignment/>
    </xf>
    <xf numFmtId="166" fontId="4" fillId="0" borderId="36" xfId="57" applyNumberFormat="1" applyFont="1" applyBorder="1" applyAlignment="1">
      <alignment/>
    </xf>
    <xf numFmtId="166" fontId="5" fillId="0" borderId="35" xfId="57" applyNumberFormat="1" applyFont="1" applyBorder="1" applyAlignment="1">
      <alignment/>
    </xf>
    <xf numFmtId="166" fontId="5" fillId="0" borderId="35" xfId="57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6" fontId="5" fillId="0" borderId="12" xfId="57" applyNumberFormat="1" applyFont="1" applyBorder="1" applyAlignment="1">
      <alignment/>
    </xf>
    <xf numFmtId="166" fontId="5" fillId="0" borderId="12" xfId="57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wrapText="1"/>
    </xf>
    <xf numFmtId="166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66" fontId="4" fillId="0" borderId="38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B30" sqref="B30"/>
    </sheetView>
  </sheetViews>
  <sheetFormatPr defaultColWidth="9.33203125" defaultRowHeight="12.75"/>
  <cols>
    <col min="1" max="1" width="7.66015625" style="0" customWidth="1"/>
    <col min="3" max="3" width="39.5" style="0" customWidth="1"/>
    <col min="4" max="4" width="19.33203125" style="0" customWidth="1"/>
    <col min="5" max="5" width="27.33203125" style="0" customWidth="1"/>
    <col min="6" max="6" width="26" style="0" customWidth="1"/>
    <col min="7" max="7" width="24.33203125" style="0" customWidth="1"/>
  </cols>
  <sheetData>
    <row r="1" spans="1:7" ht="15.75">
      <c r="A1" s="84" t="s">
        <v>49</v>
      </c>
      <c r="B1" s="84"/>
      <c r="C1" s="84"/>
      <c r="D1" s="84"/>
      <c r="E1" s="84"/>
      <c r="F1" s="84"/>
      <c r="G1" s="84"/>
    </row>
    <row r="2" spans="1:7" ht="15.75">
      <c r="A2" s="84" t="s">
        <v>47</v>
      </c>
      <c r="B2" s="84"/>
      <c r="C2" s="84"/>
      <c r="D2" s="84"/>
      <c r="E2" s="84"/>
      <c r="F2" s="84"/>
      <c r="G2" s="84"/>
    </row>
    <row r="3" spans="1:7" ht="15.75">
      <c r="A3" s="4"/>
      <c r="B3" s="5"/>
      <c r="C3" s="5"/>
      <c r="D3" s="5" t="s">
        <v>52</v>
      </c>
      <c r="E3" s="5"/>
      <c r="F3" s="5"/>
      <c r="G3" s="5"/>
    </row>
    <row r="4" spans="1:7" ht="16.5" thickBot="1">
      <c r="A4" s="4"/>
      <c r="B4" s="4"/>
      <c r="C4" s="4"/>
      <c r="D4" s="4"/>
      <c r="E4" s="6"/>
      <c r="F4" s="6"/>
      <c r="G4" s="4"/>
    </row>
    <row r="5" spans="1:7" ht="16.5" thickBot="1">
      <c r="A5" s="7"/>
      <c r="B5" s="85"/>
      <c r="C5" s="86"/>
      <c r="D5" s="8" t="s">
        <v>36</v>
      </c>
      <c r="E5" s="9"/>
      <c r="F5" s="9"/>
      <c r="G5" s="9"/>
    </row>
    <row r="6" spans="1:7" ht="68.25" customHeight="1" thickBot="1">
      <c r="A6" s="11" t="s">
        <v>38</v>
      </c>
      <c r="B6" s="87" t="s">
        <v>46</v>
      </c>
      <c r="C6" s="88"/>
      <c r="D6" s="12" t="s">
        <v>37</v>
      </c>
      <c r="E6" s="2" t="s">
        <v>42</v>
      </c>
      <c r="F6" s="2" t="s">
        <v>41</v>
      </c>
      <c r="G6" s="2" t="s">
        <v>45</v>
      </c>
    </row>
    <row r="7" spans="1:7" ht="16.5" thickBot="1">
      <c r="A7" s="11">
        <v>1</v>
      </c>
      <c r="B7" s="89">
        <v>2</v>
      </c>
      <c r="C7" s="88"/>
      <c r="D7" s="12">
        <v>3</v>
      </c>
      <c r="E7" s="13">
        <v>4</v>
      </c>
      <c r="F7" s="2">
        <v>5</v>
      </c>
      <c r="G7" s="3">
        <v>6</v>
      </c>
    </row>
    <row r="8" spans="1:7" ht="15.75">
      <c r="A8" s="14" t="s">
        <v>1</v>
      </c>
      <c r="B8" s="90" t="s">
        <v>0</v>
      </c>
      <c r="C8" s="90"/>
      <c r="D8" s="15">
        <f>SUM(D9:D12)</f>
        <v>1033</v>
      </c>
      <c r="E8" s="15">
        <v>1635</v>
      </c>
      <c r="F8" s="15">
        <v>1542</v>
      </c>
      <c r="G8" s="16">
        <f>SUM(F8/E8)</f>
        <v>0.9431192660550459</v>
      </c>
    </row>
    <row r="9" spans="1:7" ht="15.75">
      <c r="A9" s="17" t="s">
        <v>2</v>
      </c>
      <c r="B9" s="91" t="s">
        <v>26</v>
      </c>
      <c r="C9" s="91"/>
      <c r="D9" s="18"/>
      <c r="E9" s="18"/>
      <c r="F9" s="18"/>
      <c r="G9" s="19"/>
    </row>
    <row r="10" spans="1:7" ht="15.75">
      <c r="A10" s="17" t="s">
        <v>3</v>
      </c>
      <c r="B10" s="91" t="s">
        <v>27</v>
      </c>
      <c r="C10" s="91"/>
      <c r="D10" s="18"/>
      <c r="E10" s="18"/>
      <c r="F10" s="18"/>
      <c r="G10" s="19"/>
    </row>
    <row r="11" spans="1:7" ht="15.75">
      <c r="A11" s="17" t="s">
        <v>4</v>
      </c>
      <c r="B11" s="91" t="s">
        <v>5</v>
      </c>
      <c r="C11" s="91"/>
      <c r="D11" s="18">
        <v>1033</v>
      </c>
      <c r="E11" s="18">
        <v>1635</v>
      </c>
      <c r="F11" s="18">
        <v>1542</v>
      </c>
      <c r="G11" s="19">
        <v>0.94</v>
      </c>
    </row>
    <row r="12" spans="1:7" ht="16.5" thickBot="1">
      <c r="A12" s="38" t="s">
        <v>28</v>
      </c>
      <c r="B12" s="92" t="s">
        <v>29</v>
      </c>
      <c r="C12" s="92"/>
      <c r="D12" s="39"/>
      <c r="E12" s="39"/>
      <c r="F12" s="39"/>
      <c r="G12" s="40"/>
    </row>
    <row r="13" spans="1:7" ht="16.5" thickBot="1">
      <c r="A13" s="20" t="s">
        <v>6</v>
      </c>
      <c r="B13" s="93" t="s">
        <v>7</v>
      </c>
      <c r="C13" s="93"/>
      <c r="D13" s="21">
        <f>SUM(D14:D16)</f>
        <v>18512</v>
      </c>
      <c r="E13" s="21">
        <f>SUM(E14:E16)</f>
        <v>12892</v>
      </c>
      <c r="F13" s="21">
        <f>SUM(F14:F16)</f>
        <v>12651</v>
      </c>
      <c r="G13" s="16">
        <f aca="true" t="shared" si="0" ref="G13:G18">F13/E13</f>
        <v>0.9813062364256904</v>
      </c>
    </row>
    <row r="14" spans="1:7" ht="16.5" thickBot="1">
      <c r="A14" s="17" t="s">
        <v>8</v>
      </c>
      <c r="B14" s="91" t="s">
        <v>9</v>
      </c>
      <c r="C14" s="91"/>
      <c r="D14" s="18">
        <v>1378</v>
      </c>
      <c r="E14" s="18">
        <v>693</v>
      </c>
      <c r="F14" s="18">
        <v>600</v>
      </c>
      <c r="G14" s="16">
        <f t="shared" si="0"/>
        <v>0.8658008658008658</v>
      </c>
    </row>
    <row r="15" spans="1:7" ht="15.75">
      <c r="A15" s="17" t="s">
        <v>10</v>
      </c>
      <c r="B15" s="91" t="s">
        <v>48</v>
      </c>
      <c r="C15" s="91"/>
      <c r="D15" s="18">
        <v>17134</v>
      </c>
      <c r="E15" s="18">
        <v>12198</v>
      </c>
      <c r="F15" s="18">
        <v>12050</v>
      </c>
      <c r="G15" s="16">
        <f t="shared" si="0"/>
        <v>0.9878668634202328</v>
      </c>
    </row>
    <row r="16" spans="1:7" ht="16.5" thickBot="1">
      <c r="A16" s="22" t="s">
        <v>11</v>
      </c>
      <c r="B16" s="96" t="s">
        <v>12</v>
      </c>
      <c r="C16" s="96"/>
      <c r="D16" s="23"/>
      <c r="E16" s="23">
        <v>1</v>
      </c>
      <c r="F16" s="23">
        <v>1</v>
      </c>
      <c r="G16" s="24">
        <f t="shared" si="0"/>
        <v>1</v>
      </c>
    </row>
    <row r="17" spans="1:7" ht="15.75">
      <c r="A17" s="20" t="s">
        <v>13</v>
      </c>
      <c r="B17" s="93" t="s">
        <v>14</v>
      </c>
      <c r="C17" s="93"/>
      <c r="D17" s="21">
        <f>SUM(D18:D19)</f>
        <v>6398</v>
      </c>
      <c r="E17" s="21">
        <v>5969</v>
      </c>
      <c r="F17" s="21">
        <v>5374</v>
      </c>
      <c r="G17" s="37">
        <f t="shared" si="0"/>
        <v>0.9003183112749205</v>
      </c>
    </row>
    <row r="18" spans="1:7" ht="15.75">
      <c r="A18" s="17" t="s">
        <v>15</v>
      </c>
      <c r="B18" s="91" t="s">
        <v>16</v>
      </c>
      <c r="C18" s="91"/>
      <c r="D18" s="18">
        <v>6398</v>
      </c>
      <c r="E18" s="18">
        <v>5969</v>
      </c>
      <c r="F18" s="18">
        <v>5374</v>
      </c>
      <c r="G18" s="19">
        <f t="shared" si="0"/>
        <v>0.9003183112749205</v>
      </c>
    </row>
    <row r="19" spans="1:7" ht="16.5" thickBot="1">
      <c r="A19" s="22" t="s">
        <v>17</v>
      </c>
      <c r="B19" s="96" t="s">
        <v>18</v>
      </c>
      <c r="C19" s="96"/>
      <c r="D19" s="23"/>
      <c r="E19" s="23"/>
      <c r="F19" s="23"/>
      <c r="G19" s="24"/>
    </row>
    <row r="20" spans="1:7" ht="15.75">
      <c r="A20" s="20" t="s">
        <v>19</v>
      </c>
      <c r="B20" s="93" t="s">
        <v>43</v>
      </c>
      <c r="C20" s="93"/>
      <c r="D20" s="21">
        <f>D21+D22</f>
        <v>0</v>
      </c>
      <c r="E20" s="21">
        <f>E21+E22</f>
        <v>268</v>
      </c>
      <c r="F20" s="21">
        <v>183</v>
      </c>
      <c r="G20" s="37">
        <f>F20/E20</f>
        <v>0.6828358208955224</v>
      </c>
    </row>
    <row r="21" spans="1:7" ht="15.75">
      <c r="A21" s="17" t="s">
        <v>20</v>
      </c>
      <c r="B21" s="91" t="s">
        <v>44</v>
      </c>
      <c r="C21" s="91"/>
      <c r="D21" s="18"/>
      <c r="E21" s="18"/>
      <c r="F21" s="18"/>
      <c r="G21" s="19"/>
    </row>
    <row r="22" spans="1:7" ht="16.5" thickBot="1">
      <c r="A22" s="22" t="s">
        <v>21</v>
      </c>
      <c r="B22" s="96" t="s">
        <v>22</v>
      </c>
      <c r="C22" s="96"/>
      <c r="D22" s="23"/>
      <c r="E22" s="23">
        <v>268</v>
      </c>
      <c r="F22" s="23">
        <v>183</v>
      </c>
      <c r="G22" s="19">
        <f>F22/E22</f>
        <v>0.6828358208955224</v>
      </c>
    </row>
    <row r="23" spans="1:7" ht="15.75">
      <c r="A23" s="20" t="s">
        <v>30</v>
      </c>
      <c r="B23" s="93" t="s">
        <v>31</v>
      </c>
      <c r="C23" s="93"/>
      <c r="D23" s="21">
        <f>SUM(D24:D25)</f>
        <v>0</v>
      </c>
      <c r="E23" s="21">
        <v>8434</v>
      </c>
      <c r="F23" s="21">
        <f>SUM(F24:F25)</f>
        <v>5755.9</v>
      </c>
      <c r="G23" s="16">
        <f>F23/E23</f>
        <v>0.6824638368508418</v>
      </c>
    </row>
    <row r="24" spans="1:7" ht="15.75">
      <c r="A24" s="17" t="s">
        <v>32</v>
      </c>
      <c r="B24" s="91" t="s">
        <v>33</v>
      </c>
      <c r="C24" s="91"/>
      <c r="D24" s="18"/>
      <c r="E24" s="18"/>
      <c r="F24" s="18"/>
      <c r="G24" s="25"/>
    </row>
    <row r="25" spans="1:7" ht="16.5" thickBot="1">
      <c r="A25" s="26" t="s">
        <v>34</v>
      </c>
      <c r="B25" s="94" t="s">
        <v>35</v>
      </c>
      <c r="C25" s="95"/>
      <c r="D25" s="27"/>
      <c r="E25" s="28">
        <v>8434</v>
      </c>
      <c r="F25" s="28">
        <v>5755.9</v>
      </c>
      <c r="G25" s="19">
        <f>F25/E25</f>
        <v>0.6824638368508418</v>
      </c>
    </row>
    <row r="26" spans="1:7" ht="16.5" thickBot="1">
      <c r="A26" s="29" t="s">
        <v>23</v>
      </c>
      <c r="B26" s="30" t="s">
        <v>24</v>
      </c>
      <c r="C26" s="9"/>
      <c r="D26" s="31">
        <f>D23+D20+D17+D13+D8</f>
        <v>25943</v>
      </c>
      <c r="E26" s="31">
        <f>SUM(E23+E20+E17+E13+E8)</f>
        <v>29198</v>
      </c>
      <c r="F26" s="31">
        <f>F23+F20+F17+F13+F8</f>
        <v>25505.9</v>
      </c>
      <c r="G26" s="37">
        <f>F26/E26</f>
        <v>0.8735495581889171</v>
      </c>
    </row>
    <row r="27" spans="1:7" ht="16.5" thickBot="1">
      <c r="A27" s="29" t="s">
        <v>25</v>
      </c>
      <c r="B27" s="32" t="s">
        <v>39</v>
      </c>
      <c r="C27" s="9"/>
      <c r="D27" s="33"/>
      <c r="E27" s="34"/>
      <c r="F27" s="34"/>
      <c r="G27" s="35"/>
    </row>
    <row r="30" spans="2:6" ht="15.75">
      <c r="B30" t="s">
        <v>50</v>
      </c>
      <c r="C30" s="4"/>
      <c r="D30" s="4"/>
      <c r="E30" s="41"/>
      <c r="F30" t="s">
        <v>53</v>
      </c>
    </row>
    <row r="32" spans="1:2" ht="12.75">
      <c r="A32" t="s">
        <v>54</v>
      </c>
      <c r="B32" t="s">
        <v>55</v>
      </c>
    </row>
  </sheetData>
  <sheetProtection/>
  <mergeCells count="23">
    <mergeCell ref="B25:C25"/>
    <mergeCell ref="B19:C19"/>
    <mergeCell ref="B20:C20"/>
    <mergeCell ref="B21:C21"/>
    <mergeCell ref="B22:C22"/>
    <mergeCell ref="B15:C15"/>
    <mergeCell ref="B16:C16"/>
    <mergeCell ref="B17:C17"/>
    <mergeCell ref="B18:C18"/>
    <mergeCell ref="B23:C23"/>
    <mergeCell ref="B24:C24"/>
    <mergeCell ref="B9:C9"/>
    <mergeCell ref="B10:C10"/>
    <mergeCell ref="B11:C11"/>
    <mergeCell ref="B12:C12"/>
    <mergeCell ref="B13:C13"/>
    <mergeCell ref="B14:C14"/>
    <mergeCell ref="A1:G1"/>
    <mergeCell ref="A2:G2"/>
    <mergeCell ref="B5:C5"/>
    <mergeCell ref="B6:C6"/>
    <mergeCell ref="B7:C7"/>
    <mergeCell ref="B8:C8"/>
  </mergeCells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PageLayoutView="0" workbookViewId="0" topLeftCell="A1">
      <selection activeCell="F9" sqref="F9"/>
    </sheetView>
  </sheetViews>
  <sheetFormatPr defaultColWidth="9.33203125" defaultRowHeight="12.75"/>
  <cols>
    <col min="3" max="3" width="38.5" style="0" customWidth="1"/>
    <col min="4" max="4" width="18.83203125" style="0" customWidth="1"/>
    <col min="5" max="5" width="19" style="0" customWidth="1"/>
    <col min="6" max="6" width="15.16015625" style="0" customWidth="1"/>
  </cols>
  <sheetData>
    <row r="2" spans="1:6" ht="15.75">
      <c r="A2" s="84" t="s">
        <v>49</v>
      </c>
      <c r="B2" s="84"/>
      <c r="C2" s="84"/>
      <c r="D2" s="84"/>
      <c r="E2" s="84"/>
      <c r="F2" s="84"/>
    </row>
    <row r="3" spans="1:6" ht="15.75">
      <c r="A3" s="84" t="s">
        <v>47</v>
      </c>
      <c r="B3" s="84"/>
      <c r="C3" s="84"/>
      <c r="D3" s="84"/>
      <c r="E3" s="84"/>
      <c r="F3" s="84"/>
    </row>
    <row r="4" spans="1:6" ht="15.75">
      <c r="A4" s="4"/>
      <c r="B4" s="5"/>
      <c r="C4" s="5"/>
      <c r="D4" s="5"/>
      <c r="E4" s="5"/>
      <c r="F4" s="5"/>
    </row>
    <row r="5" spans="1:6" ht="15.75">
      <c r="A5" s="4"/>
      <c r="B5" s="4"/>
      <c r="C5" s="4"/>
      <c r="D5" s="6"/>
      <c r="E5" s="6"/>
      <c r="F5" s="4"/>
    </row>
    <row r="6" spans="1:6" ht="15.75">
      <c r="A6" s="18"/>
      <c r="B6" s="97"/>
      <c r="C6" s="97"/>
      <c r="D6" s="18"/>
      <c r="E6" s="18"/>
      <c r="F6" s="18"/>
    </row>
    <row r="7" spans="1:6" ht="94.5">
      <c r="A7" s="42" t="s">
        <v>38</v>
      </c>
      <c r="B7" s="98" t="s">
        <v>46</v>
      </c>
      <c r="C7" s="98"/>
      <c r="D7" s="43" t="s">
        <v>56</v>
      </c>
      <c r="E7" s="43" t="s">
        <v>41</v>
      </c>
      <c r="F7" s="43" t="s">
        <v>45</v>
      </c>
    </row>
    <row r="8" spans="1:6" ht="15.75">
      <c r="A8" s="42">
        <v>1</v>
      </c>
      <c r="B8" s="98">
        <v>2</v>
      </c>
      <c r="C8" s="98"/>
      <c r="D8" s="43">
        <v>4</v>
      </c>
      <c r="E8" s="43">
        <v>6</v>
      </c>
      <c r="F8" s="43">
        <v>7</v>
      </c>
    </row>
    <row r="9" spans="1:6" ht="15.75">
      <c r="A9" s="44" t="s">
        <v>1</v>
      </c>
      <c r="B9" s="99" t="s">
        <v>0</v>
      </c>
      <c r="C9" s="99"/>
      <c r="D9" s="45">
        <f>SUM(D10:D13)</f>
        <v>2265</v>
      </c>
      <c r="E9" s="45">
        <f>SUM(E10:E13)</f>
        <v>2246.5</v>
      </c>
      <c r="F9" s="25">
        <f>SUM(E9/D9)</f>
        <v>0.9918322295805739</v>
      </c>
    </row>
    <row r="10" spans="1:6" ht="15.75">
      <c r="A10" s="46" t="s">
        <v>2</v>
      </c>
      <c r="B10" s="91" t="s">
        <v>26</v>
      </c>
      <c r="C10" s="91"/>
      <c r="D10" s="18"/>
      <c r="E10" s="18"/>
      <c r="F10" s="19"/>
    </row>
    <row r="11" spans="1:6" ht="15.75">
      <c r="A11" s="46" t="s">
        <v>3</v>
      </c>
      <c r="B11" s="91" t="s">
        <v>27</v>
      </c>
      <c r="C11" s="91"/>
      <c r="D11" s="18"/>
      <c r="E11" s="18"/>
      <c r="F11" s="19"/>
    </row>
    <row r="12" spans="1:6" ht="15.75">
      <c r="A12" s="46" t="s">
        <v>4</v>
      </c>
      <c r="B12" s="91" t="s">
        <v>5</v>
      </c>
      <c r="C12" s="91"/>
      <c r="D12" s="18">
        <v>2047</v>
      </c>
      <c r="E12" s="18">
        <v>2028.5</v>
      </c>
      <c r="F12" s="19">
        <f>E12/D12</f>
        <v>0.990962383976551</v>
      </c>
    </row>
    <row r="13" spans="1:6" ht="15.75">
      <c r="A13" s="46" t="s">
        <v>57</v>
      </c>
      <c r="B13" s="91" t="s">
        <v>58</v>
      </c>
      <c r="C13" s="91"/>
      <c r="D13" s="18">
        <v>218</v>
      </c>
      <c r="E13" s="18">
        <v>218</v>
      </c>
      <c r="F13" s="19">
        <f>E13/D13</f>
        <v>1</v>
      </c>
    </row>
    <row r="14" spans="1:6" ht="15.75">
      <c r="A14" s="44" t="s">
        <v>6</v>
      </c>
      <c r="B14" s="99" t="s">
        <v>7</v>
      </c>
      <c r="C14" s="99"/>
      <c r="D14" s="45">
        <f>SUM(D15:D17)</f>
        <v>34948</v>
      </c>
      <c r="E14" s="45">
        <f>SUM(E15:E16)</f>
        <v>34904.6</v>
      </c>
      <c r="F14" s="25">
        <f>E14/D14</f>
        <v>0.9987581549731028</v>
      </c>
    </row>
    <row r="15" spans="1:6" ht="15.75">
      <c r="A15" s="46" t="s">
        <v>8</v>
      </c>
      <c r="B15" s="91" t="s">
        <v>9</v>
      </c>
      <c r="C15" s="91"/>
      <c r="D15" s="18">
        <v>7125</v>
      </c>
      <c r="E15" s="18">
        <v>7125</v>
      </c>
      <c r="F15" s="25"/>
    </row>
    <row r="16" spans="1:6" ht="15.75">
      <c r="A16" s="46" t="s">
        <v>10</v>
      </c>
      <c r="B16" s="91" t="s">
        <v>48</v>
      </c>
      <c r="C16" s="91"/>
      <c r="D16" s="18">
        <v>27823</v>
      </c>
      <c r="E16" s="18">
        <v>27779.6</v>
      </c>
      <c r="F16" s="25"/>
    </row>
    <row r="17" spans="1:6" ht="15.75">
      <c r="A17" s="46" t="s">
        <v>11</v>
      </c>
      <c r="B17" s="91" t="s">
        <v>12</v>
      </c>
      <c r="C17" s="91"/>
      <c r="D17" s="18"/>
      <c r="E17" s="18"/>
      <c r="F17" s="19"/>
    </row>
    <row r="18" spans="1:6" ht="15.75">
      <c r="A18" s="44" t="s">
        <v>13</v>
      </c>
      <c r="B18" s="99" t="s">
        <v>14</v>
      </c>
      <c r="C18" s="99"/>
      <c r="D18" s="45">
        <v>3133.9</v>
      </c>
      <c r="E18" s="45">
        <f>SUM(E19)</f>
        <v>3133.9</v>
      </c>
      <c r="F18" s="37">
        <f>E18/D18</f>
        <v>1</v>
      </c>
    </row>
    <row r="19" spans="1:6" ht="15.75">
      <c r="A19" s="46" t="s">
        <v>15</v>
      </c>
      <c r="B19" s="91" t="s">
        <v>16</v>
      </c>
      <c r="C19" s="91"/>
      <c r="D19" s="18">
        <v>3133.9</v>
      </c>
      <c r="E19" s="18">
        <v>3133.9</v>
      </c>
      <c r="F19" s="19"/>
    </row>
    <row r="20" spans="1:6" ht="15.75">
      <c r="A20" s="46" t="s">
        <v>17</v>
      </c>
      <c r="B20" s="91" t="s">
        <v>18</v>
      </c>
      <c r="C20" s="91"/>
      <c r="D20" s="18"/>
      <c r="E20" s="18"/>
      <c r="F20" s="19"/>
    </row>
    <row r="21" spans="1:6" ht="15.75">
      <c r="A21" s="44" t="s">
        <v>19</v>
      </c>
      <c r="B21" s="99" t="s">
        <v>43</v>
      </c>
      <c r="C21" s="99"/>
      <c r="D21" s="45">
        <f>D22+D23</f>
        <v>514</v>
      </c>
      <c r="E21" s="45">
        <f>SUM(E22:E23)</f>
        <v>511.7</v>
      </c>
      <c r="F21" s="37">
        <f>E21/D21</f>
        <v>0.9955252918287938</v>
      </c>
    </row>
    <row r="22" spans="1:6" ht="15.75">
      <c r="A22" s="46" t="s">
        <v>20</v>
      </c>
      <c r="B22" s="91" t="s">
        <v>44</v>
      </c>
      <c r="C22" s="91"/>
      <c r="D22" s="18"/>
      <c r="E22" s="18"/>
      <c r="F22" s="19"/>
    </row>
    <row r="23" spans="1:6" ht="15.75">
      <c r="A23" s="46" t="s">
        <v>21</v>
      </c>
      <c r="B23" s="91" t="s">
        <v>22</v>
      </c>
      <c r="C23" s="91"/>
      <c r="D23" s="18">
        <v>514</v>
      </c>
      <c r="E23" s="18">
        <v>511.7</v>
      </c>
      <c r="F23" s="19"/>
    </row>
    <row r="24" spans="1:6" ht="15.75">
      <c r="A24" s="44" t="s">
        <v>30</v>
      </c>
      <c r="B24" s="99" t="s">
        <v>31</v>
      </c>
      <c r="C24" s="99"/>
      <c r="D24" s="45">
        <v>2220.1</v>
      </c>
      <c r="E24" s="45">
        <f>SUM(E25:E26)</f>
        <v>2220.1</v>
      </c>
      <c r="F24" s="25">
        <f>E24/D24</f>
        <v>1</v>
      </c>
    </row>
    <row r="25" spans="1:6" ht="15.75">
      <c r="A25" s="46" t="s">
        <v>32</v>
      </c>
      <c r="B25" s="91" t="s">
        <v>33</v>
      </c>
      <c r="C25" s="91"/>
      <c r="D25" s="18">
        <v>2220.1</v>
      </c>
      <c r="E25" s="18">
        <v>2220.1</v>
      </c>
      <c r="F25" s="25"/>
    </row>
    <row r="26" spans="1:6" ht="15.75">
      <c r="A26" s="46" t="s">
        <v>34</v>
      </c>
      <c r="B26" s="91" t="s">
        <v>35</v>
      </c>
      <c r="C26" s="91"/>
      <c r="D26" s="18"/>
      <c r="E26" s="18"/>
      <c r="F26" s="19"/>
    </row>
    <row r="27" spans="1:6" ht="15.75">
      <c r="A27" s="44" t="s">
        <v>23</v>
      </c>
      <c r="B27" s="45" t="s">
        <v>24</v>
      </c>
      <c r="C27" s="18"/>
      <c r="D27" s="45">
        <f>SUM(D24+D21+D18+D14+D9)</f>
        <v>43081</v>
      </c>
      <c r="E27" s="45">
        <f>E24+E21+E18+E14+E9</f>
        <v>43016.799999999996</v>
      </c>
      <c r="F27" s="37">
        <f>E27/D27</f>
        <v>0.9985097838954526</v>
      </c>
    </row>
    <row r="28" spans="1:6" ht="15.75">
      <c r="A28" s="44" t="s">
        <v>25</v>
      </c>
      <c r="B28" s="47" t="s">
        <v>39</v>
      </c>
      <c r="C28" s="18"/>
      <c r="D28" s="18"/>
      <c r="E28" s="18">
        <v>398.5</v>
      </c>
      <c r="F28" s="25"/>
    </row>
    <row r="32" ht="12.75">
      <c r="B32" t="s">
        <v>51</v>
      </c>
    </row>
  </sheetData>
  <sheetProtection/>
  <mergeCells count="23">
    <mergeCell ref="B26:C26"/>
    <mergeCell ref="B20:C20"/>
    <mergeCell ref="B21:C21"/>
    <mergeCell ref="B22:C22"/>
    <mergeCell ref="B23:C23"/>
    <mergeCell ref="B16:C16"/>
    <mergeCell ref="B17:C17"/>
    <mergeCell ref="B18:C18"/>
    <mergeCell ref="B19:C19"/>
    <mergeCell ref="B24:C24"/>
    <mergeCell ref="B25:C25"/>
    <mergeCell ref="B10:C10"/>
    <mergeCell ref="B11:C11"/>
    <mergeCell ref="B12:C12"/>
    <mergeCell ref="B13:C13"/>
    <mergeCell ref="B14:C14"/>
    <mergeCell ref="B15:C15"/>
    <mergeCell ref="A2:F2"/>
    <mergeCell ref="A3:F3"/>
    <mergeCell ref="B6:C6"/>
    <mergeCell ref="B7:C7"/>
    <mergeCell ref="B8:C8"/>
    <mergeCell ref="B9:C9"/>
  </mergeCells>
  <printOptions horizontalCentered="1"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SheetLayoutView="100" zoomScalePageLayoutView="0" workbookViewId="0" topLeftCell="A19">
      <selection activeCell="H35" sqref="H35"/>
    </sheetView>
  </sheetViews>
  <sheetFormatPr defaultColWidth="9.33203125" defaultRowHeight="12.75"/>
  <cols>
    <col min="1" max="1" width="10.5" style="0" customWidth="1"/>
    <col min="2" max="2" width="8.83203125" style="0" customWidth="1"/>
    <col min="3" max="3" width="49.83203125" style="0" customWidth="1"/>
    <col min="4" max="4" width="13.66015625" style="0" customWidth="1"/>
    <col min="5" max="5" width="12.16015625" style="0" customWidth="1"/>
    <col min="6" max="6" width="16.66015625" style="0" customWidth="1"/>
    <col min="7" max="7" width="20" style="0" customWidth="1"/>
    <col min="8" max="8" width="18.16015625" style="0" customWidth="1"/>
  </cols>
  <sheetData>
    <row r="2" spans="1:8" ht="15.75" customHeight="1">
      <c r="A2" s="106" t="s">
        <v>49</v>
      </c>
      <c r="B2" s="106"/>
      <c r="C2" s="106"/>
      <c r="D2" s="106"/>
      <c r="E2" s="106"/>
      <c r="F2" s="106"/>
      <c r="G2" s="106"/>
      <c r="H2" s="106"/>
    </row>
    <row r="3" spans="1:8" s="1" customFormat="1" ht="15.75">
      <c r="A3" s="106" t="s">
        <v>47</v>
      </c>
      <c r="B3" s="106"/>
      <c r="C3" s="106"/>
      <c r="D3" s="106"/>
      <c r="E3" s="106"/>
      <c r="F3" s="106"/>
      <c r="G3" s="106"/>
      <c r="H3" s="106"/>
    </row>
    <row r="4" spans="1:8" s="1" customFormat="1" ht="15.75">
      <c r="A4" s="77"/>
      <c r="B4" s="77"/>
      <c r="C4" s="106" t="s">
        <v>90</v>
      </c>
      <c r="D4" s="106"/>
      <c r="E4" s="106"/>
      <c r="F4" s="106"/>
      <c r="G4" s="106"/>
      <c r="H4" s="77"/>
    </row>
    <row r="5" spans="1:8" s="1" customFormat="1" ht="16.5" thickBot="1">
      <c r="A5" s="4"/>
      <c r="B5" s="4"/>
      <c r="C5" s="4"/>
      <c r="D5" s="6"/>
      <c r="E5" s="6"/>
      <c r="F5" s="6"/>
      <c r="G5" s="4"/>
      <c r="H5" s="4"/>
    </row>
    <row r="6" spans="1:8" s="1" customFormat="1" ht="13.5" customHeight="1" thickBot="1">
      <c r="A6" s="7"/>
      <c r="B6" s="85"/>
      <c r="C6" s="86"/>
      <c r="D6" s="9"/>
      <c r="E6" s="9" t="s">
        <v>40</v>
      </c>
      <c r="F6" s="9"/>
      <c r="G6" s="9"/>
      <c r="H6" s="10"/>
    </row>
    <row r="7" spans="1:8" s="1" customFormat="1" ht="84.75" customHeight="1" thickBot="1">
      <c r="A7" s="50" t="s">
        <v>38</v>
      </c>
      <c r="B7" s="107" t="s">
        <v>46</v>
      </c>
      <c r="C7" s="108"/>
      <c r="D7" s="52" t="s">
        <v>83</v>
      </c>
      <c r="E7" s="52" t="s">
        <v>82</v>
      </c>
      <c r="F7" s="52" t="s">
        <v>79</v>
      </c>
      <c r="G7" s="52" t="s">
        <v>60</v>
      </c>
      <c r="H7" s="51" t="s">
        <v>81</v>
      </c>
    </row>
    <row r="8" spans="1:8" s="1" customFormat="1" ht="11.25" customHeight="1" thickBot="1">
      <c r="A8" s="68">
        <v>1</v>
      </c>
      <c r="B8" s="111">
        <v>2</v>
      </c>
      <c r="C8" s="112"/>
      <c r="D8" s="69">
        <v>4</v>
      </c>
      <c r="E8" s="69">
        <v>5</v>
      </c>
      <c r="F8" s="69">
        <v>6</v>
      </c>
      <c r="G8" s="69">
        <v>7</v>
      </c>
      <c r="H8" s="69">
        <v>8</v>
      </c>
    </row>
    <row r="9" spans="1:8" ht="16.5" thickBot="1">
      <c r="A9" s="29" t="s">
        <v>1</v>
      </c>
      <c r="B9" s="109" t="s">
        <v>0</v>
      </c>
      <c r="C9" s="110"/>
      <c r="D9" s="70">
        <f>D10+D12</f>
        <v>4449.1</v>
      </c>
      <c r="E9" s="70">
        <f>E10+E12</f>
        <v>3336.825</v>
      </c>
      <c r="F9" s="71">
        <f>F10+F12</f>
        <v>2554.4</v>
      </c>
      <c r="G9" s="72">
        <f aca="true" t="shared" si="0" ref="G9:G29">F9*100/D9</f>
        <v>57.4138589827156</v>
      </c>
      <c r="H9" s="73">
        <f aca="true" t="shared" si="1" ref="H9:H29">F9*100/E9</f>
        <v>76.55181197695414</v>
      </c>
    </row>
    <row r="10" spans="1:8" ht="15.75" customHeight="1">
      <c r="A10" s="54" t="s">
        <v>4</v>
      </c>
      <c r="B10" s="117" t="s">
        <v>80</v>
      </c>
      <c r="C10" s="118"/>
      <c r="D10" s="58">
        <v>3776</v>
      </c>
      <c r="E10" s="61">
        <f>D10/12*9</f>
        <v>2832</v>
      </c>
      <c r="F10" s="62">
        <v>2373.5</v>
      </c>
      <c r="G10" s="65">
        <f t="shared" si="0"/>
        <v>62.85752118644068</v>
      </c>
      <c r="H10" s="65">
        <f t="shared" si="1"/>
        <v>83.81002824858757</v>
      </c>
    </row>
    <row r="11" spans="1:8" ht="16.5" hidden="1" thickBot="1">
      <c r="A11" s="54" t="s">
        <v>62</v>
      </c>
      <c r="B11" s="117" t="s">
        <v>78</v>
      </c>
      <c r="C11" s="118"/>
      <c r="D11" s="58"/>
      <c r="E11" s="61"/>
      <c r="F11" s="62"/>
      <c r="G11" s="65" t="e">
        <f t="shared" si="0"/>
        <v>#DIV/0!</v>
      </c>
      <c r="H11" s="65" t="e">
        <f t="shared" si="1"/>
        <v>#DIV/0!</v>
      </c>
    </row>
    <row r="12" spans="1:8" ht="16.5" thickBot="1">
      <c r="A12" s="54" t="s">
        <v>62</v>
      </c>
      <c r="B12" s="94" t="s">
        <v>78</v>
      </c>
      <c r="C12" s="95"/>
      <c r="D12" s="58">
        <v>673.1</v>
      </c>
      <c r="E12" s="61">
        <f>D12/12*9</f>
        <v>504.82500000000005</v>
      </c>
      <c r="F12" s="62">
        <v>180.9</v>
      </c>
      <c r="G12" s="65">
        <f t="shared" si="0"/>
        <v>26.87564997771505</v>
      </c>
      <c r="H12" s="65">
        <f t="shared" si="1"/>
        <v>35.83419997028673</v>
      </c>
    </row>
    <row r="13" spans="1:8" ht="16.5" thickBot="1">
      <c r="A13" s="76" t="s">
        <v>63</v>
      </c>
      <c r="B13" s="115" t="s">
        <v>64</v>
      </c>
      <c r="C13" s="116"/>
      <c r="D13" s="74">
        <f>D14</f>
        <v>100</v>
      </c>
      <c r="E13" s="70">
        <f>E14</f>
        <v>75</v>
      </c>
      <c r="F13" s="75">
        <f>F14</f>
        <v>100</v>
      </c>
      <c r="G13" s="72">
        <f t="shared" si="0"/>
        <v>100</v>
      </c>
      <c r="H13" s="73">
        <f t="shared" si="1"/>
        <v>133.33333333333334</v>
      </c>
    </row>
    <row r="14" spans="1:8" ht="51" customHeight="1" thickBot="1">
      <c r="A14" s="55" t="s">
        <v>65</v>
      </c>
      <c r="B14" s="121" t="s">
        <v>66</v>
      </c>
      <c r="C14" s="122"/>
      <c r="D14" s="59">
        <v>100</v>
      </c>
      <c r="E14" s="61">
        <f>D14/12*9</f>
        <v>75</v>
      </c>
      <c r="F14" s="63">
        <v>100</v>
      </c>
      <c r="G14" s="65">
        <f t="shared" si="0"/>
        <v>100</v>
      </c>
      <c r="H14" s="65">
        <f t="shared" si="1"/>
        <v>133.33333333333334</v>
      </c>
    </row>
    <row r="15" spans="1:8" ht="17.25" customHeight="1" thickBot="1">
      <c r="A15" s="78" t="s">
        <v>84</v>
      </c>
      <c r="B15" s="100" t="s">
        <v>86</v>
      </c>
      <c r="C15" s="101"/>
      <c r="D15" s="79">
        <f>D16+D17</f>
        <v>4892</v>
      </c>
      <c r="E15" s="74">
        <f>E16+E17</f>
        <v>3669</v>
      </c>
      <c r="F15" s="80">
        <f>F16+F17</f>
        <v>716.8</v>
      </c>
      <c r="G15" s="73">
        <f t="shared" si="0"/>
        <v>14.652493867538839</v>
      </c>
      <c r="H15" s="73">
        <f t="shared" si="1"/>
        <v>19.536658490051785</v>
      </c>
    </row>
    <row r="16" spans="1:8" ht="21.75" customHeight="1">
      <c r="A16" s="82" t="s">
        <v>85</v>
      </c>
      <c r="B16" s="102" t="s">
        <v>87</v>
      </c>
      <c r="C16" s="103"/>
      <c r="D16" s="81">
        <v>4792</v>
      </c>
      <c r="E16" s="61">
        <f>D16/12*9</f>
        <v>3594</v>
      </c>
      <c r="F16" s="63">
        <v>716.8</v>
      </c>
      <c r="G16" s="65">
        <f t="shared" si="0"/>
        <v>14.958263772954925</v>
      </c>
      <c r="H16" s="65">
        <f t="shared" si="1"/>
        <v>19.944351697273234</v>
      </c>
    </row>
    <row r="17" spans="1:8" ht="36" customHeight="1" thickBot="1">
      <c r="A17" s="83" t="s">
        <v>88</v>
      </c>
      <c r="B17" s="104" t="s">
        <v>89</v>
      </c>
      <c r="C17" s="105"/>
      <c r="D17" s="81">
        <v>100</v>
      </c>
      <c r="E17" s="61">
        <f>D17/12*9</f>
        <v>75</v>
      </c>
      <c r="F17" s="63"/>
      <c r="G17" s="65">
        <f t="shared" si="0"/>
        <v>0</v>
      </c>
      <c r="H17" s="65">
        <f t="shared" si="1"/>
        <v>0</v>
      </c>
    </row>
    <row r="18" spans="1:8" ht="16.5" thickBot="1">
      <c r="A18" s="29" t="s">
        <v>6</v>
      </c>
      <c r="B18" s="119" t="s">
        <v>7</v>
      </c>
      <c r="C18" s="120"/>
      <c r="D18" s="70">
        <f>D19+D20+D21</f>
        <v>46905.9</v>
      </c>
      <c r="E18" s="70">
        <f>E19+E20+E21</f>
        <v>35179.425</v>
      </c>
      <c r="F18" s="71">
        <f>F19+F20+F21</f>
        <v>26953.799999999996</v>
      </c>
      <c r="G18" s="72">
        <f t="shared" si="0"/>
        <v>57.46356002123399</v>
      </c>
      <c r="H18" s="73">
        <f t="shared" si="1"/>
        <v>76.61808002831198</v>
      </c>
    </row>
    <row r="19" spans="1:8" ht="15.75">
      <c r="A19" s="54" t="s">
        <v>8</v>
      </c>
      <c r="B19" s="117" t="s">
        <v>9</v>
      </c>
      <c r="C19" s="118"/>
      <c r="D19" s="58">
        <v>18479.4</v>
      </c>
      <c r="E19" s="61">
        <f>D19/12*9</f>
        <v>13859.550000000001</v>
      </c>
      <c r="F19" s="62">
        <v>8904.4</v>
      </c>
      <c r="G19" s="65">
        <f t="shared" si="0"/>
        <v>48.185547149799234</v>
      </c>
      <c r="H19" s="65">
        <f t="shared" si="1"/>
        <v>64.24739619973231</v>
      </c>
    </row>
    <row r="20" spans="1:8" ht="15.75">
      <c r="A20" s="54" t="s">
        <v>10</v>
      </c>
      <c r="B20" s="117" t="s">
        <v>48</v>
      </c>
      <c r="C20" s="118"/>
      <c r="D20" s="58">
        <v>20791.9</v>
      </c>
      <c r="E20" s="61">
        <f>D20/12*9</f>
        <v>15593.925000000001</v>
      </c>
      <c r="F20" s="62">
        <v>12940.3</v>
      </c>
      <c r="G20" s="65">
        <f t="shared" si="0"/>
        <v>62.237217377921205</v>
      </c>
      <c r="H20" s="65">
        <f t="shared" si="1"/>
        <v>82.98295650389494</v>
      </c>
    </row>
    <row r="21" spans="1:8" ht="16.5" thickBot="1">
      <c r="A21" s="54" t="s">
        <v>59</v>
      </c>
      <c r="B21" s="117" t="s">
        <v>67</v>
      </c>
      <c r="C21" s="118"/>
      <c r="D21" s="58">
        <v>7634.6</v>
      </c>
      <c r="E21" s="61">
        <f>D21/12*9</f>
        <v>5725.950000000001</v>
      </c>
      <c r="F21" s="62">
        <v>5109.1</v>
      </c>
      <c r="G21" s="65">
        <f t="shared" si="0"/>
        <v>66.92033636339822</v>
      </c>
      <c r="H21" s="65">
        <f t="shared" si="1"/>
        <v>89.22711515119762</v>
      </c>
    </row>
    <row r="22" spans="1:8" ht="16.5" thickBot="1">
      <c r="A22" s="29" t="s">
        <v>13</v>
      </c>
      <c r="B22" s="109" t="s">
        <v>68</v>
      </c>
      <c r="C22" s="110"/>
      <c r="D22" s="70">
        <f>D23</f>
        <v>3557.3</v>
      </c>
      <c r="E22" s="70">
        <f>E23</f>
        <v>2667.975</v>
      </c>
      <c r="F22" s="71">
        <f>F23</f>
        <v>2643.8</v>
      </c>
      <c r="G22" s="72">
        <f t="shared" si="0"/>
        <v>74.32041154808422</v>
      </c>
      <c r="H22" s="73">
        <f t="shared" si="1"/>
        <v>99.0938820641123</v>
      </c>
    </row>
    <row r="23" spans="1:8" ht="30.75" customHeight="1" thickBot="1">
      <c r="A23" s="54" t="s">
        <v>15</v>
      </c>
      <c r="B23" s="113" t="s">
        <v>69</v>
      </c>
      <c r="C23" s="114"/>
      <c r="D23" s="58">
        <v>3557.3</v>
      </c>
      <c r="E23" s="61">
        <f>D23/12*9</f>
        <v>2667.975</v>
      </c>
      <c r="F23" s="62">
        <v>2643.8</v>
      </c>
      <c r="G23" s="65">
        <f t="shared" si="0"/>
        <v>74.32041154808422</v>
      </c>
      <c r="H23" s="65">
        <f t="shared" si="1"/>
        <v>99.0938820641123</v>
      </c>
    </row>
    <row r="24" spans="1:8" ht="16.5" thickBot="1">
      <c r="A24" s="76" t="s">
        <v>70</v>
      </c>
      <c r="B24" s="115" t="s">
        <v>71</v>
      </c>
      <c r="C24" s="116"/>
      <c r="D24" s="74">
        <f>D25</f>
        <v>134.6</v>
      </c>
      <c r="E24" s="70">
        <f>E25</f>
        <v>100.95</v>
      </c>
      <c r="F24" s="75">
        <f>F25</f>
        <v>100.5</v>
      </c>
      <c r="G24" s="72">
        <f t="shared" si="0"/>
        <v>74.66567607726597</v>
      </c>
      <c r="H24" s="73">
        <f t="shared" si="1"/>
        <v>99.55423476968797</v>
      </c>
    </row>
    <row r="25" spans="1:8" ht="32.25" customHeight="1" thickBot="1">
      <c r="A25" s="54" t="s">
        <v>72</v>
      </c>
      <c r="B25" s="113" t="s">
        <v>73</v>
      </c>
      <c r="C25" s="114"/>
      <c r="D25" s="58">
        <v>134.6</v>
      </c>
      <c r="E25" s="61">
        <f>D25/12*9</f>
        <v>100.95</v>
      </c>
      <c r="F25" s="62">
        <v>100.5</v>
      </c>
      <c r="G25" s="65">
        <f t="shared" si="0"/>
        <v>74.66567607726597</v>
      </c>
      <c r="H25" s="65">
        <f t="shared" si="1"/>
        <v>99.55423476968797</v>
      </c>
    </row>
    <row r="26" spans="1:8" ht="16.5" thickBot="1">
      <c r="A26" s="29" t="s">
        <v>30</v>
      </c>
      <c r="B26" s="109" t="s">
        <v>74</v>
      </c>
      <c r="C26" s="110"/>
      <c r="D26" s="70">
        <f>D27</f>
        <v>1005</v>
      </c>
      <c r="E26" s="70">
        <f>E27</f>
        <v>753.75</v>
      </c>
      <c r="F26" s="71">
        <f>F27</f>
        <v>594.7</v>
      </c>
      <c r="G26" s="72">
        <f t="shared" si="0"/>
        <v>59.17412935323384</v>
      </c>
      <c r="H26" s="73">
        <f t="shared" si="1"/>
        <v>78.89883913764511</v>
      </c>
    </row>
    <row r="27" spans="1:8" ht="31.5" customHeight="1" thickBot="1">
      <c r="A27" s="54" t="s">
        <v>32</v>
      </c>
      <c r="B27" s="113" t="s">
        <v>75</v>
      </c>
      <c r="C27" s="114"/>
      <c r="D27" s="58">
        <v>1005</v>
      </c>
      <c r="E27" s="61">
        <f>D27/12*9</f>
        <v>753.75</v>
      </c>
      <c r="F27" s="62">
        <v>594.7</v>
      </c>
      <c r="G27" s="65">
        <f t="shared" si="0"/>
        <v>59.17412935323384</v>
      </c>
      <c r="H27" s="65">
        <f t="shared" si="1"/>
        <v>78.89883913764511</v>
      </c>
    </row>
    <row r="28" spans="1:8" ht="2.25" customHeight="1" thickBot="1">
      <c r="A28" s="29" t="s">
        <v>76</v>
      </c>
      <c r="B28" s="123" t="s">
        <v>77</v>
      </c>
      <c r="C28" s="124"/>
      <c r="D28" s="70"/>
      <c r="E28" s="70">
        <f aca="true" t="shared" si="2" ref="E19:E29">D28/12*6</f>
        <v>0</v>
      </c>
      <c r="F28" s="71"/>
      <c r="G28" s="72" t="e">
        <f t="shared" si="0"/>
        <v>#DIV/0!</v>
      </c>
      <c r="H28" s="73" t="e">
        <f t="shared" si="1"/>
        <v>#DIV/0!</v>
      </c>
    </row>
    <row r="29" spans="1:8" ht="16.5" thickBot="1">
      <c r="A29" s="53" t="s">
        <v>23</v>
      </c>
      <c r="B29" s="56" t="s">
        <v>24</v>
      </c>
      <c r="C29" s="57"/>
      <c r="D29" s="60">
        <f>D9+D13+D15+D18+D22+D24+D26</f>
        <v>61043.9</v>
      </c>
      <c r="E29" s="60">
        <f>E26+E24+E22+E18+E15+E13+E9</f>
        <v>45782.925</v>
      </c>
      <c r="F29" s="64">
        <f>F26+F24+F22+F18+F15+F13+F9</f>
        <v>33663.99999999999</v>
      </c>
      <c r="G29" s="66">
        <f t="shared" si="0"/>
        <v>55.14719734486163</v>
      </c>
      <c r="H29" s="67">
        <f t="shared" si="1"/>
        <v>73.52959645981551</v>
      </c>
    </row>
    <row r="30" spans="1:8" ht="16.5" thickBot="1">
      <c r="A30" s="53" t="s">
        <v>25</v>
      </c>
      <c r="B30" s="32" t="s">
        <v>61</v>
      </c>
      <c r="C30" s="9"/>
      <c r="D30" s="49">
        <v>-693</v>
      </c>
      <c r="E30" s="49">
        <v>-519.8</v>
      </c>
      <c r="F30" s="48">
        <v>2630.8</v>
      </c>
      <c r="G30" s="35"/>
      <c r="H30" s="36"/>
    </row>
  </sheetData>
  <sheetProtection/>
  <mergeCells count="26">
    <mergeCell ref="B26:C26"/>
    <mergeCell ref="B14:C14"/>
    <mergeCell ref="B13:C13"/>
    <mergeCell ref="B21:C21"/>
    <mergeCell ref="B25:C25"/>
    <mergeCell ref="B28:C28"/>
    <mergeCell ref="A2:H2"/>
    <mergeCell ref="B27:C27"/>
    <mergeCell ref="B22:C22"/>
    <mergeCell ref="B23:C23"/>
    <mergeCell ref="B24:C24"/>
    <mergeCell ref="B11:C11"/>
    <mergeCell ref="B18:C18"/>
    <mergeCell ref="B19:C19"/>
    <mergeCell ref="B20:C20"/>
    <mergeCell ref="B10:C10"/>
    <mergeCell ref="B12:C12"/>
    <mergeCell ref="B15:C15"/>
    <mergeCell ref="B16:C16"/>
    <mergeCell ref="B17:C17"/>
    <mergeCell ref="A3:H3"/>
    <mergeCell ref="B7:C7"/>
    <mergeCell ref="B9:C9"/>
    <mergeCell ref="B6:C6"/>
    <mergeCell ref="B8:C8"/>
    <mergeCell ref="C4:G4"/>
  </mergeCells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Ляпаева Наталья Ивановна</cp:lastModifiedBy>
  <cp:lastPrinted>2012-04-26T12:29:44Z</cp:lastPrinted>
  <dcterms:created xsi:type="dcterms:W3CDTF">2005-02-14T09:49:23Z</dcterms:created>
  <dcterms:modified xsi:type="dcterms:W3CDTF">2012-10-26T05:22:13Z</dcterms:modified>
  <cp:category/>
  <cp:version/>
  <cp:contentType/>
  <cp:contentStatus/>
</cp:coreProperties>
</file>